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nt\Documents\Audit\Audit 2023\"/>
    </mc:Choice>
  </mc:AlternateContent>
  <xr:revisionPtr revIDLastSave="0" documentId="8_{35328CEB-8902-47E6-9EDD-73D751667E6E}" xr6:coauthVersionLast="47" xr6:coauthVersionMax="47" xr10:uidLastSave="{00000000-0000-0000-0000-000000000000}"/>
  <bookViews>
    <workbookView xWindow="-108" yWindow="-108" windowWidth="23256" windowHeight="12456" xr2:uid="{5A5144BD-5188-488D-9A35-68AEDABD2C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44" i="1"/>
  <c r="E47" i="1" l="1"/>
  <c r="E35" i="1" l="1"/>
  <c r="D35" i="1"/>
  <c r="C35" i="1"/>
  <c r="C8" i="1"/>
  <c r="F47" i="1"/>
  <c r="E50" i="1"/>
  <c r="E45" i="1"/>
  <c r="E52" i="1" s="1"/>
  <c r="D44" i="1"/>
  <c r="F50" i="1" l="1"/>
  <c r="F45" i="1"/>
  <c r="F52" i="1" s="1"/>
  <c r="F14" i="1"/>
  <c r="F15" i="1" s="1"/>
  <c r="F8" i="1"/>
  <c r="F36" i="1" s="1"/>
  <c r="F18" i="1"/>
  <c r="F13" i="1"/>
  <c r="F11" i="1"/>
  <c r="F10" i="1"/>
  <c r="F16" i="1"/>
  <c r="E8" i="1"/>
  <c r="E36" i="1" s="1"/>
  <c r="F20" i="1"/>
  <c r="D8" i="1"/>
  <c r="D36" i="1" s="1"/>
  <c r="D50" i="1"/>
  <c r="D45" i="1"/>
  <c r="F35" i="1" l="1"/>
  <c r="F37" i="1"/>
  <c r="D52" i="1"/>
  <c r="D37" i="1"/>
  <c r="E37" i="1" l="1"/>
  <c r="D39" i="1"/>
  <c r="E39" i="1" l="1"/>
  <c r="F38" i="1" s="1"/>
  <c r="F39" i="1" s="1"/>
</calcChain>
</file>

<file path=xl/sharedStrings.xml><?xml version="1.0" encoding="utf-8"?>
<sst xmlns="http://schemas.openxmlformats.org/spreadsheetml/2006/main" count="99" uniqueCount="65">
  <si>
    <t xml:space="preserve">Precept </t>
  </si>
  <si>
    <t>VAT refund</t>
  </si>
  <si>
    <t>Audit</t>
  </si>
  <si>
    <t>Property Maintenance</t>
  </si>
  <si>
    <t>Website fee</t>
  </si>
  <si>
    <t>Clerk’s wages</t>
  </si>
  <si>
    <t>GAPTC membership</t>
  </si>
  <si>
    <t>Insurance</t>
  </si>
  <si>
    <t xml:space="preserve">Training </t>
  </si>
  <si>
    <t>Payroll Fees</t>
  </si>
  <si>
    <t>Anti-Viral</t>
  </si>
  <si>
    <t>Public Grants</t>
  </si>
  <si>
    <t>VETs subscription</t>
  </si>
  <si>
    <t>VETs training</t>
  </si>
  <si>
    <t xml:space="preserve">Defibrillator equip’ </t>
  </si>
  <si>
    <t xml:space="preserve">General reserves: </t>
  </si>
  <si>
    <t>General maintenance</t>
  </si>
  <si>
    <t>General contingency</t>
  </si>
  <si>
    <t xml:space="preserve">Earmarked reserves: </t>
  </si>
  <si>
    <t>Election fund</t>
  </si>
  <si>
    <t>Compton tree inspection</t>
  </si>
  <si>
    <t xml:space="preserve">Defibrillator equipment </t>
  </si>
  <si>
    <t>TOTAL RECEIPTS</t>
  </si>
  <si>
    <t>TOTAL EXPENDITURE</t>
  </si>
  <si>
    <t>TOTAL RESERVES B/F FROM PREVIOUS YEAR</t>
  </si>
  <si>
    <t>IN-YEAR ADDITIONS TO RESERVES (calculated)</t>
  </si>
  <si>
    <t>TOTAL EXPENDITURE (INCL IN-YEAR SURPLUSES) = TOTAL INCOME</t>
  </si>
  <si>
    <t>TOTAL RESERVES C/F INTO FOLLOWING YEAR</t>
  </si>
  <si>
    <t>SUMMARY OF RESERVES</t>
  </si>
  <si>
    <t>BUDGET</t>
  </si>
  <si>
    <t>FULL YEAR FORECAST</t>
  </si>
  <si>
    <t>‘Welcome Back’ scheme Grant</t>
  </si>
  <si>
    <t>Village Hall Equipment</t>
  </si>
  <si>
    <t>Village Hall Hire</t>
  </si>
  <si>
    <t>Clerk's expenses</t>
  </si>
  <si>
    <t xml:space="preserve">Stationery </t>
  </si>
  <si>
    <t>2022-23</t>
  </si>
  <si>
    <t>PAUNTLEY PARISH COUNCIL DRAFT BUDGET 2023-24</t>
  </si>
  <si>
    <t>Sundry expenditure</t>
  </si>
  <si>
    <t>Defibrillator equip’ ELECTRICAL TESTING</t>
  </si>
  <si>
    <t>Estimate</t>
  </si>
  <si>
    <t>2023-24</t>
  </si>
  <si>
    <t>CPI UPLIFT</t>
  </si>
  <si>
    <t xml:space="preserve">Based on agreed 2-monthly payroll charge </t>
  </si>
  <si>
    <t>ESTIMATE</t>
  </si>
  <si>
    <t>No change anticipated</t>
  </si>
  <si>
    <t>2022-23 pay rate plus 2% (otherwise no allowance for increment nor annual award)</t>
  </si>
  <si>
    <t>3% of salary</t>
  </si>
  <si>
    <t>ESTIMATE - 9 meetings @ £20/evening</t>
  </si>
  <si>
    <t>Data Protection - DOUBLE COUNTED 22-23 (DP £40; ICO £35)</t>
  </si>
  <si>
    <t>*</t>
  </si>
  <si>
    <t>Annual Parish Meeting fees and charges</t>
  </si>
  <si>
    <t>LH ESTIMATE</t>
  </si>
  <si>
    <t>LH GUESTIMATE</t>
  </si>
  <si>
    <t>Clerk - 3 modules £120; New councillors 2 x £80; rounded up</t>
  </si>
  <si>
    <t>Transfer £650 into Election Fund</t>
  </si>
  <si>
    <t>£650 tfd in from General contingency</t>
  </si>
  <si>
    <t>Employer's pension contributions</t>
  </si>
  <si>
    <t>LGPS fees</t>
  </si>
  <si>
    <t>2021-22</t>
  </si>
  <si>
    <t>FULL YEAR FIGURES</t>
  </si>
  <si>
    <t>VETs batteries</t>
  </si>
  <si>
    <t>Tree surgery</t>
  </si>
  <si>
    <t>(agreed 9th January 2023)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</si>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</sst>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4" fontId="0" fillId="2" borderId="0" xfId="0" applyNumberFormat="1" applyFill="1"/>
    <xf numFmtId="4" fontId="3" fillId="0" borderId="0" xfId="0" applyNumberFormat="1" applyFont="1" applyAlignment="1">
      <alignment vertical="center"/>
    </xf>
    <xf numFmtId="164" fontId="0" fillId="0" borderId="0" xfId="0" applyNumberFormat="1"/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6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4" fontId="3" fillId="2" borderId="0" xfId="0" applyNumberFormat="1" applyFont="1" applyFill="1"/>
    <xf numFmtId="4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/>
    <xf numFmtId="4" fontId="0" fillId="0" borderId="4" xfId="0" applyNumberForma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/>
    <xf numFmtId="4" fontId="4" fillId="0" borderId="4" xfId="0" quotePrefix="1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/>
    <xf numFmtId="4" fontId="1" fillId="2" borderId="2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/>
    </xf>
    <xf numFmtId="4" fontId="3" fillId="2" borderId="1" xfId="0" quotePrefix="1" applyNumberFormat="1" applyFont="1" applyFill="1" applyBorder="1" applyAlignment="1">
      <alignment horizontal="center"/>
    </xf>
    <xf numFmtId="4" fontId="3" fillId="2" borderId="1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92308-6AF4-4CCA-A249-B985A35257D7}">
  <dimension ref="A1:H52"/>
  <sheetViews>
    <sheetView tabSelected="1" topLeftCell="A15" zoomScaleNormal="100" workbookViewId="0">
      <selection activeCell="C10" sqref="C10"/>
    </sheetView>
  </sheetViews>
  <sheetFormatPr defaultColWidth="9.109375" defaultRowHeight="14.4" x14ac:dyDescent="0.3"/>
  <cols>
    <col min="1" max="1" width="4.88671875" style="2" customWidth="1"/>
    <col min="2" max="2" width="57.44140625" style="2" customWidth="1"/>
    <col min="3" max="3" width="10.109375" style="2" bestFit="1" customWidth="1"/>
    <col min="4" max="4" width="9.109375" style="16"/>
    <col min="5" max="6" width="10.6640625" style="16" customWidth="1"/>
    <col min="7" max="8" width="10.6640625" style="2" hidden="1" customWidth="1"/>
    <col min="9" max="16384" width="9.109375" style="2"/>
  </cols>
  <sheetData>
    <row r="1" spans="1:8" x14ac:dyDescent="0.3">
      <c r="A1" s="1" t="s">
        <v>37</v>
      </c>
    </row>
    <row r="2" spans="1:8" ht="15" thickBot="1" x14ac:dyDescent="0.35">
      <c r="A2" s="1" t="s">
        <v>63</v>
      </c>
    </row>
    <row r="3" spans="1:8" ht="15" thickBot="1" x14ac:dyDescent="0.35">
      <c r="A3" s="3"/>
      <c r="B3" s="3"/>
      <c r="C3" s="39" t="s">
        <v>59</v>
      </c>
      <c r="D3" s="41" t="s">
        <v>36</v>
      </c>
      <c r="E3" s="41"/>
      <c r="F3" s="40" t="s">
        <v>41</v>
      </c>
    </row>
    <row r="4" spans="1:8" ht="29.4" thickBot="1" x14ac:dyDescent="0.35">
      <c r="A4" s="3"/>
      <c r="B4" s="4"/>
      <c r="C4" s="21" t="s">
        <v>60</v>
      </c>
      <c r="D4" s="22" t="s">
        <v>29</v>
      </c>
      <c r="E4" s="23" t="s">
        <v>30</v>
      </c>
      <c r="F4" s="24" t="s">
        <v>29</v>
      </c>
    </row>
    <row r="5" spans="1:8" x14ac:dyDescent="0.3">
      <c r="A5" s="3" t="s">
        <v>0</v>
      </c>
      <c r="B5" s="4"/>
      <c r="C5" s="25">
        <v>5600</v>
      </c>
      <c r="D5" s="26">
        <v>5800</v>
      </c>
      <c r="E5" s="27">
        <v>5800</v>
      </c>
      <c r="F5" s="27">
        <v>6000</v>
      </c>
    </row>
    <row r="6" spans="1:8" x14ac:dyDescent="0.3">
      <c r="A6" s="3" t="s">
        <v>1</v>
      </c>
      <c r="B6" s="4"/>
      <c r="C6" s="28">
        <v>156.80000000000001</v>
      </c>
      <c r="D6" s="29">
        <v>250</v>
      </c>
      <c r="E6" s="30">
        <v>388.43</v>
      </c>
      <c r="F6" s="30">
        <v>250</v>
      </c>
    </row>
    <row r="7" spans="1:8" x14ac:dyDescent="0.3">
      <c r="A7" s="3" t="s">
        <v>31</v>
      </c>
      <c r="B7" s="4"/>
      <c r="C7" s="28">
        <v>899</v>
      </c>
      <c r="D7" s="31" t="s">
        <v>64</v>
      </c>
      <c r="E7" s="31" t="s">
        <v>64</v>
      </c>
      <c r="F7" s="31" t="s">
        <v>64</v>
      </c>
    </row>
    <row r="8" spans="1:8" x14ac:dyDescent="0.3">
      <c r="A8" s="5" t="s">
        <v>22</v>
      </c>
      <c r="B8" s="5"/>
      <c r="C8" s="32">
        <f>SUM(C5:C7)</f>
        <v>6655.8</v>
      </c>
      <c r="D8" s="32">
        <f>SUM(D5:D7)</f>
        <v>6050</v>
      </c>
      <c r="E8" s="32">
        <f>SUM(E5:E7)</f>
        <v>6188.43</v>
      </c>
      <c r="F8" s="32">
        <f>SUM(F5:F7)</f>
        <v>6250</v>
      </c>
    </row>
    <row r="9" spans="1:8" x14ac:dyDescent="0.3">
      <c r="A9" s="3"/>
      <c r="B9" s="4"/>
      <c r="C9" s="33"/>
      <c r="D9" s="29"/>
      <c r="E9" s="30"/>
      <c r="F9" s="30"/>
    </row>
    <row r="10" spans="1:8" x14ac:dyDescent="0.3">
      <c r="A10" s="3" t="s">
        <v>2</v>
      </c>
      <c r="B10" s="4"/>
      <c r="C10" s="28">
        <v>105</v>
      </c>
      <c r="D10" s="29">
        <v>110</v>
      </c>
      <c r="E10" s="30">
        <v>175</v>
      </c>
      <c r="F10" s="30">
        <f>E10*(1+H10)</f>
        <v>194.42500000000001</v>
      </c>
      <c r="G10" s="2" t="s">
        <v>42</v>
      </c>
      <c r="H10" s="11">
        <v>0.111</v>
      </c>
    </row>
    <row r="11" spans="1:8" x14ac:dyDescent="0.3">
      <c r="A11" s="3" t="s">
        <v>49</v>
      </c>
      <c r="B11" s="4"/>
      <c r="C11" s="28">
        <v>35</v>
      </c>
      <c r="D11" s="29">
        <v>75</v>
      </c>
      <c r="E11" s="30">
        <v>35</v>
      </c>
      <c r="F11" s="30">
        <f>E11*(1+H11)</f>
        <v>38.884999999999998</v>
      </c>
      <c r="G11" s="2" t="s">
        <v>42</v>
      </c>
      <c r="H11" s="11">
        <v>0.111</v>
      </c>
    </row>
    <row r="12" spans="1:8" x14ac:dyDescent="0.3">
      <c r="A12" s="3" t="s">
        <v>3</v>
      </c>
      <c r="B12" s="4"/>
      <c r="C12" s="31" t="s">
        <v>64</v>
      </c>
      <c r="D12" s="29">
        <v>40</v>
      </c>
      <c r="E12" s="31" t="s">
        <v>64</v>
      </c>
      <c r="F12" s="31" t="s">
        <v>64</v>
      </c>
    </row>
    <row r="13" spans="1:8" x14ac:dyDescent="0.3">
      <c r="A13" s="3" t="s">
        <v>4</v>
      </c>
      <c r="B13" s="4"/>
      <c r="C13" s="28">
        <v>196.8</v>
      </c>
      <c r="D13" s="29">
        <v>250</v>
      </c>
      <c r="E13" s="30">
        <v>196.8</v>
      </c>
      <c r="F13" s="30">
        <f>E13*(1+H13)</f>
        <v>218.6448</v>
      </c>
      <c r="G13" s="2" t="s">
        <v>42</v>
      </c>
      <c r="H13" s="11">
        <v>0.111</v>
      </c>
    </row>
    <row r="14" spans="1:8" x14ac:dyDescent="0.3">
      <c r="A14" s="3" t="s">
        <v>5</v>
      </c>
      <c r="B14" s="4"/>
      <c r="C14" s="28">
        <v>2447.16</v>
      </c>
      <c r="D14" s="29">
        <v>2685</v>
      </c>
      <c r="E14" s="30">
        <v>2709.62</v>
      </c>
      <c r="F14" s="30">
        <f>5*52*13.45*1.02</f>
        <v>3566.94</v>
      </c>
      <c r="G14" s="2" t="s">
        <v>46</v>
      </c>
    </row>
    <row r="15" spans="1:8" x14ac:dyDescent="0.3">
      <c r="A15" s="3" t="s">
        <v>57</v>
      </c>
      <c r="B15" s="4"/>
      <c r="C15" s="28">
        <v>730.25</v>
      </c>
      <c r="D15" s="29">
        <v>615</v>
      </c>
      <c r="E15" s="30">
        <v>542.85749999999996</v>
      </c>
      <c r="F15" s="30">
        <f>F14*3%</f>
        <v>107.0082</v>
      </c>
      <c r="G15" s="2" t="s">
        <v>47</v>
      </c>
    </row>
    <row r="16" spans="1:8" x14ac:dyDescent="0.3">
      <c r="A16" s="3" t="s">
        <v>34</v>
      </c>
      <c r="B16" s="4"/>
      <c r="C16" s="28">
        <v>64.37</v>
      </c>
      <c r="D16" s="29">
        <v>100</v>
      </c>
      <c r="E16" s="30">
        <v>53.61</v>
      </c>
      <c r="F16" s="30">
        <f>E16*(1+H16)</f>
        <v>59.56071</v>
      </c>
      <c r="G16" s="2" t="s">
        <v>42</v>
      </c>
      <c r="H16" s="11">
        <v>0.111</v>
      </c>
    </row>
    <row r="17" spans="1:8" x14ac:dyDescent="0.3">
      <c r="A17" s="3" t="s">
        <v>58</v>
      </c>
      <c r="B17" s="4"/>
      <c r="C17" s="28">
        <v>924</v>
      </c>
      <c r="D17" s="29">
        <v>100</v>
      </c>
      <c r="E17" s="31" t="s">
        <v>64</v>
      </c>
      <c r="F17" s="31" t="s">
        <v>64</v>
      </c>
    </row>
    <row r="18" spans="1:8" x14ac:dyDescent="0.3">
      <c r="A18" s="3" t="s">
        <v>6</v>
      </c>
      <c r="B18" s="4"/>
      <c r="C18" s="28">
        <v>80.75</v>
      </c>
      <c r="D18" s="29">
        <v>85</v>
      </c>
      <c r="E18" s="30">
        <v>79.02</v>
      </c>
      <c r="F18" s="30">
        <f>E18*(1+H18)</f>
        <v>87.791219999999996</v>
      </c>
      <c r="G18" s="2" t="s">
        <v>42</v>
      </c>
      <c r="H18" s="11">
        <v>0.111</v>
      </c>
    </row>
    <row r="19" spans="1:8" x14ac:dyDescent="0.3">
      <c r="A19" s="3" t="s">
        <v>51</v>
      </c>
      <c r="B19" s="4"/>
      <c r="C19" s="31" t="s">
        <v>64</v>
      </c>
      <c r="D19" s="29">
        <v>100</v>
      </c>
      <c r="E19" s="30">
        <v>0</v>
      </c>
      <c r="F19" s="30">
        <v>70</v>
      </c>
      <c r="G19" s="2" t="s">
        <v>52</v>
      </c>
    </row>
    <row r="20" spans="1:8" x14ac:dyDescent="0.3">
      <c r="A20" s="3" t="s">
        <v>7</v>
      </c>
      <c r="B20" s="4"/>
      <c r="C20" s="28">
        <v>359.47</v>
      </c>
      <c r="D20" s="29">
        <v>370</v>
      </c>
      <c r="E20" s="30">
        <v>190.74</v>
      </c>
      <c r="F20" s="30">
        <f>E20*(1+H20)</f>
        <v>211.91213999999999</v>
      </c>
      <c r="G20" s="2" t="s">
        <v>42</v>
      </c>
      <c r="H20" s="11">
        <v>0.111</v>
      </c>
    </row>
    <row r="21" spans="1:8" x14ac:dyDescent="0.3">
      <c r="A21" s="3" t="s">
        <v>8</v>
      </c>
      <c r="B21" s="4"/>
      <c r="C21" s="31" t="s">
        <v>64</v>
      </c>
      <c r="D21" s="29">
        <v>150</v>
      </c>
      <c r="E21" s="30">
        <v>300</v>
      </c>
      <c r="F21" s="30">
        <v>500</v>
      </c>
      <c r="G21" s="2" t="s">
        <v>53</v>
      </c>
      <c r="H21" s="2" t="s">
        <v>54</v>
      </c>
    </row>
    <row r="22" spans="1:8" x14ac:dyDescent="0.3">
      <c r="A22" s="3" t="s">
        <v>9</v>
      </c>
      <c r="B22" s="4"/>
      <c r="C22" s="28">
        <v>76.8</v>
      </c>
      <c r="D22" s="29">
        <v>80</v>
      </c>
      <c r="E22" s="30">
        <v>99.84</v>
      </c>
      <c r="F22" s="30">
        <v>126.72</v>
      </c>
      <c r="G22" s="2" t="s">
        <v>43</v>
      </c>
    </row>
    <row r="23" spans="1:8" x14ac:dyDescent="0.3">
      <c r="A23" s="3" t="s">
        <v>35</v>
      </c>
      <c r="B23" s="4"/>
      <c r="C23" s="31" t="s">
        <v>64</v>
      </c>
      <c r="D23" s="29">
        <v>50</v>
      </c>
      <c r="E23" s="31" t="s">
        <v>64</v>
      </c>
      <c r="F23" s="30">
        <v>30</v>
      </c>
      <c r="G23" s="2" t="s">
        <v>44</v>
      </c>
    </row>
    <row r="24" spans="1:8" x14ac:dyDescent="0.3">
      <c r="A24" s="3" t="s">
        <v>10</v>
      </c>
      <c r="B24" s="4"/>
      <c r="C24" s="31" t="s">
        <v>64</v>
      </c>
      <c r="D24" s="29">
        <v>0</v>
      </c>
      <c r="E24" s="30">
        <v>8.99</v>
      </c>
      <c r="F24" s="30">
        <f>10</f>
        <v>10</v>
      </c>
      <c r="G24" s="2" t="s">
        <v>44</v>
      </c>
    </row>
    <row r="25" spans="1:8" x14ac:dyDescent="0.3">
      <c r="A25" s="3" t="s">
        <v>11</v>
      </c>
      <c r="B25" s="4"/>
      <c r="C25" s="31" t="s">
        <v>64</v>
      </c>
      <c r="D25" s="29">
        <v>150</v>
      </c>
      <c r="E25" s="31" t="s">
        <v>64</v>
      </c>
      <c r="F25" s="31" t="s">
        <v>64</v>
      </c>
    </row>
    <row r="26" spans="1:8" x14ac:dyDescent="0.3">
      <c r="A26" s="3" t="s">
        <v>32</v>
      </c>
      <c r="B26" s="4"/>
      <c r="C26" s="28">
        <v>899</v>
      </c>
      <c r="D26" s="29">
        <v>0</v>
      </c>
      <c r="E26" s="30">
        <v>0</v>
      </c>
      <c r="F26" s="30">
        <v>0</v>
      </c>
    </row>
    <row r="27" spans="1:8" x14ac:dyDescent="0.3">
      <c r="A27" s="3" t="s">
        <v>33</v>
      </c>
      <c r="B27" s="4"/>
      <c r="C27" s="28">
        <v>54</v>
      </c>
      <c r="D27" s="29">
        <v>162</v>
      </c>
      <c r="E27" s="30">
        <v>144</v>
      </c>
      <c r="F27" s="30">
        <v>200</v>
      </c>
      <c r="G27" s="2" t="s">
        <v>48</v>
      </c>
    </row>
    <row r="28" spans="1:8" x14ac:dyDescent="0.3">
      <c r="A28" s="3" t="s">
        <v>12</v>
      </c>
      <c r="B28" s="4"/>
      <c r="C28" s="28">
        <v>120</v>
      </c>
      <c r="D28" s="29">
        <v>120</v>
      </c>
      <c r="E28" s="30">
        <v>120</v>
      </c>
      <c r="F28" s="30">
        <v>120</v>
      </c>
      <c r="G28" s="2" t="s">
        <v>45</v>
      </c>
    </row>
    <row r="29" spans="1:8" x14ac:dyDescent="0.3">
      <c r="A29" s="3" t="s">
        <v>61</v>
      </c>
      <c r="B29" s="4"/>
      <c r="C29" s="28">
        <v>126</v>
      </c>
      <c r="D29" s="29">
        <v>100</v>
      </c>
      <c r="E29" s="30">
        <v>0</v>
      </c>
      <c r="F29" s="31" t="s">
        <v>64</v>
      </c>
    </row>
    <row r="30" spans="1:8" x14ac:dyDescent="0.3">
      <c r="A30" s="3" t="s">
        <v>13</v>
      </c>
      <c r="B30" s="4"/>
      <c r="C30" s="31" t="s">
        <v>64</v>
      </c>
      <c r="D30" s="29">
        <v>250</v>
      </c>
      <c r="E30" s="30">
        <v>0</v>
      </c>
      <c r="F30" s="30">
        <v>250</v>
      </c>
      <c r="G30" s="2" t="s">
        <v>40</v>
      </c>
    </row>
    <row r="31" spans="1:8" x14ac:dyDescent="0.3">
      <c r="A31" s="3" t="s">
        <v>14</v>
      </c>
      <c r="B31" s="4"/>
      <c r="C31" s="31" t="s">
        <v>64</v>
      </c>
      <c r="D31" s="29">
        <v>0</v>
      </c>
      <c r="E31" s="30">
        <v>360</v>
      </c>
      <c r="F31" s="30">
        <v>360</v>
      </c>
      <c r="G31" s="2" t="s">
        <v>45</v>
      </c>
    </row>
    <row r="32" spans="1:8" x14ac:dyDescent="0.3">
      <c r="A32" s="10" t="s">
        <v>39</v>
      </c>
      <c r="B32" s="4"/>
      <c r="C32" s="31" t="s">
        <v>64</v>
      </c>
      <c r="D32" s="31" t="s">
        <v>64</v>
      </c>
      <c r="E32" s="30">
        <v>90</v>
      </c>
      <c r="F32" s="30">
        <v>100</v>
      </c>
      <c r="G32" s="2" t="s">
        <v>44</v>
      </c>
    </row>
    <row r="33" spans="1:8" x14ac:dyDescent="0.3">
      <c r="A33" s="10" t="s">
        <v>62</v>
      </c>
      <c r="B33" s="4"/>
      <c r="C33" s="28">
        <v>350</v>
      </c>
      <c r="D33" s="29">
        <v>0</v>
      </c>
      <c r="E33" s="30">
        <v>0</v>
      </c>
      <c r="F33" s="30">
        <v>0</v>
      </c>
    </row>
    <row r="34" spans="1:8" x14ac:dyDescent="0.3">
      <c r="A34" s="3" t="s">
        <v>38</v>
      </c>
      <c r="B34" s="4"/>
      <c r="C34" s="31" t="s">
        <v>64</v>
      </c>
      <c r="D34" s="31" t="s">
        <v>64</v>
      </c>
      <c r="E34" s="30">
        <v>29.98</v>
      </c>
      <c r="F34" s="31" t="s">
        <v>64</v>
      </c>
      <c r="G34" s="2" t="s">
        <v>44</v>
      </c>
    </row>
    <row r="35" spans="1:8" x14ac:dyDescent="0.3">
      <c r="A35" s="5" t="s">
        <v>23</v>
      </c>
      <c r="B35" s="5"/>
      <c r="C35" s="32">
        <f>SUM(C10:C34)</f>
        <v>6568.6</v>
      </c>
      <c r="D35" s="32">
        <f>SUM(D10:D34)</f>
        <v>5592</v>
      </c>
      <c r="E35" s="32">
        <f>SUM(E10:E34)</f>
        <v>5135.4574999999995</v>
      </c>
      <c r="F35" s="32">
        <f>SUM(F10:F34)</f>
        <v>6251.8870700000007</v>
      </c>
    </row>
    <row r="36" spans="1:8" x14ac:dyDescent="0.3">
      <c r="A36" s="5" t="s">
        <v>26</v>
      </c>
      <c r="B36" s="5"/>
      <c r="C36" s="34"/>
      <c r="D36" s="32">
        <f>D8</f>
        <v>6050</v>
      </c>
      <c r="E36" s="32">
        <f>E8</f>
        <v>6188.43</v>
      </c>
      <c r="F36" s="32">
        <f>F8</f>
        <v>6250</v>
      </c>
    </row>
    <row r="37" spans="1:8" x14ac:dyDescent="0.3">
      <c r="A37" s="5" t="s">
        <v>25</v>
      </c>
      <c r="B37" s="5"/>
      <c r="C37" s="34"/>
      <c r="D37" s="32">
        <f>D36-D35</f>
        <v>458</v>
      </c>
      <c r="E37" s="32">
        <f t="shared" ref="E37" si="0">E36-E35</f>
        <v>1052.9725000000008</v>
      </c>
      <c r="F37" s="32">
        <f t="shared" ref="F37" si="1">F36-F35</f>
        <v>-1.8870700000006764</v>
      </c>
    </row>
    <row r="38" spans="1:8" x14ac:dyDescent="0.3">
      <c r="A38" s="5" t="s">
        <v>24</v>
      </c>
      <c r="B38" s="6"/>
      <c r="C38" s="35"/>
      <c r="D38" s="32">
        <v>5068</v>
      </c>
      <c r="E38" s="36">
        <v>5068</v>
      </c>
      <c r="F38" s="36">
        <f>E39</f>
        <v>6120.9725000000008</v>
      </c>
    </row>
    <row r="39" spans="1:8" ht="15" thickBot="1" x14ac:dyDescent="0.35">
      <c r="A39" s="5" t="s">
        <v>27</v>
      </c>
      <c r="B39" s="6"/>
      <c r="C39" s="37"/>
      <c r="D39" s="38">
        <f>SUM(D37:D38)</f>
        <v>5526</v>
      </c>
      <c r="E39" s="38">
        <f>SUM(E37:E38)</f>
        <v>6120.9725000000008</v>
      </c>
      <c r="F39" s="38">
        <f t="shared" ref="F39" si="2">SUM(F37:F38)</f>
        <v>6119.0854300000001</v>
      </c>
    </row>
    <row r="40" spans="1:8" x14ac:dyDescent="0.3">
      <c r="A40" s="3"/>
      <c r="B40" s="4"/>
      <c r="C40" s="4"/>
      <c r="D40" s="18"/>
      <c r="H40" s="12" t="s">
        <v>50</v>
      </c>
    </row>
    <row r="41" spans="1:8" x14ac:dyDescent="0.3">
      <c r="A41" s="7" t="s">
        <v>28</v>
      </c>
      <c r="B41" s="8"/>
      <c r="C41" s="8"/>
    </row>
    <row r="42" spans="1:8" x14ac:dyDescent="0.3">
      <c r="A42" s="3" t="s">
        <v>15</v>
      </c>
      <c r="B42" s="4"/>
      <c r="C42" s="4"/>
    </row>
    <row r="43" spans="1:8" x14ac:dyDescent="0.3">
      <c r="A43" s="3"/>
      <c r="B43" s="4" t="s">
        <v>16</v>
      </c>
      <c r="C43" s="4"/>
      <c r="D43" s="14">
        <v>250</v>
      </c>
      <c r="E43" s="16">
        <v>250</v>
      </c>
      <c r="F43" s="14">
        <v>250</v>
      </c>
    </row>
    <row r="44" spans="1:8" x14ac:dyDescent="0.3">
      <c r="A44" s="3"/>
      <c r="B44" s="4" t="s">
        <v>17</v>
      </c>
      <c r="C44" s="4"/>
      <c r="D44" s="14">
        <f>2750+785+991</f>
        <v>4526</v>
      </c>
      <c r="E44" s="16">
        <f>5129.94-650+0.02-8.99</f>
        <v>4470.97</v>
      </c>
      <c r="F44" s="14">
        <v>4469.09</v>
      </c>
      <c r="G44" s="2" t="s">
        <v>55</v>
      </c>
    </row>
    <row r="45" spans="1:8" x14ac:dyDescent="0.3">
      <c r="A45" s="3"/>
      <c r="B45" s="4"/>
      <c r="C45" s="4"/>
      <c r="D45" s="15">
        <f>SUM(D43:D44)</f>
        <v>4776</v>
      </c>
      <c r="E45" s="15">
        <f>SUM(E43:E44)</f>
        <v>4720.97</v>
      </c>
      <c r="F45" s="15">
        <f>SUM(F43:F44)</f>
        <v>4719.09</v>
      </c>
    </row>
    <row r="46" spans="1:8" x14ac:dyDescent="0.3">
      <c r="A46" s="3" t="s">
        <v>18</v>
      </c>
      <c r="B46" s="4"/>
      <c r="C46" s="4"/>
      <c r="D46" s="15"/>
      <c r="F46" s="15"/>
    </row>
    <row r="47" spans="1:8" x14ac:dyDescent="0.3">
      <c r="A47" s="3"/>
      <c r="B47" s="3" t="s">
        <v>19</v>
      </c>
      <c r="C47" s="3"/>
      <c r="D47" s="14">
        <v>650</v>
      </c>
      <c r="E47" s="16">
        <f>650+650</f>
        <v>1300</v>
      </c>
      <c r="F47" s="14">
        <f>650+650</f>
        <v>1300</v>
      </c>
      <c r="G47" s="2" t="s">
        <v>56</v>
      </c>
    </row>
    <row r="48" spans="1:8" x14ac:dyDescent="0.3">
      <c r="A48" s="3"/>
      <c r="B48" s="3" t="s">
        <v>20</v>
      </c>
      <c r="C48" s="3"/>
      <c r="D48" s="14">
        <v>100</v>
      </c>
      <c r="E48" s="16">
        <v>100</v>
      </c>
      <c r="F48" s="14">
        <v>100</v>
      </c>
    </row>
    <row r="49" spans="1:6" hidden="1" x14ac:dyDescent="0.3">
      <c r="A49" s="3"/>
      <c r="B49" s="13" t="s">
        <v>21</v>
      </c>
      <c r="C49" s="13"/>
      <c r="D49" s="19">
        <v>0</v>
      </c>
      <c r="E49" s="17">
        <v>0</v>
      </c>
      <c r="F49" s="19">
        <v>0</v>
      </c>
    </row>
    <row r="50" spans="1:6" x14ac:dyDescent="0.3">
      <c r="A50" s="3"/>
      <c r="B50" s="4"/>
      <c r="C50" s="4"/>
      <c r="D50" s="15">
        <f>SUM(D47:D49)</f>
        <v>750</v>
      </c>
      <c r="E50" s="15">
        <f>SUM(E47:E49)</f>
        <v>1400</v>
      </c>
      <c r="F50" s="15">
        <f>SUM(F47:F49)</f>
        <v>1400</v>
      </c>
    </row>
    <row r="52" spans="1:6" x14ac:dyDescent="0.3">
      <c r="A52" s="5" t="s">
        <v>27</v>
      </c>
      <c r="B52" s="9"/>
      <c r="C52" s="9"/>
      <c r="D52" s="20">
        <f>D45+D50</f>
        <v>5526</v>
      </c>
      <c r="E52" s="20">
        <f>E45+E50</f>
        <v>6120.97</v>
      </c>
      <c r="F52" s="20">
        <f>F45+F50</f>
        <v>6119.09</v>
      </c>
    </row>
  </sheetData>
  <mergeCells count="1">
    <mergeCell ref="D3:E3"/>
  </mergeCells>
  <phoneticPr fontId="9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Rachel Freestone</cp:lastModifiedBy>
  <dcterms:created xsi:type="dcterms:W3CDTF">2021-12-14T21:22:59Z</dcterms:created>
  <dcterms:modified xsi:type="dcterms:W3CDTF">2023-04-19T16:41:09Z</dcterms:modified>
</cp:coreProperties>
</file>